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165" windowWidth="14805" windowHeight="7950"/>
  </bookViews>
  <sheets>
    <sheet name="оснащение" sheetId="6" r:id="rId1"/>
  </sheets>
  <definedNames>
    <definedName name="_xlnm.Print_Titles" localSheetId="0">оснащение!$4:$6</definedName>
  </definedNames>
  <calcPr calcId="145621"/>
</workbook>
</file>

<file path=xl/calcChain.xml><?xml version="1.0" encoding="utf-8"?>
<calcChain xmlns="http://schemas.openxmlformats.org/spreadsheetml/2006/main">
  <c r="F43" i="6" l="1"/>
  <c r="J42" i="6"/>
  <c r="M42" i="6" s="1"/>
  <c r="E42" i="6"/>
  <c r="G42" i="6" s="1"/>
  <c r="H42" i="6" s="1"/>
  <c r="N42" i="6" s="1"/>
  <c r="J41" i="6"/>
  <c r="L41" i="6" s="1"/>
  <c r="E41" i="6"/>
  <c r="G41" i="6" s="1"/>
  <c r="H41" i="6" s="1"/>
  <c r="J40" i="6"/>
  <c r="M40" i="6" s="1"/>
  <c r="N40" i="6" s="1"/>
  <c r="E40" i="6"/>
  <c r="G40" i="6" s="1"/>
  <c r="H40" i="6" s="1"/>
  <c r="J39" i="6"/>
  <c r="E39" i="6"/>
  <c r="I37" i="6"/>
  <c r="E37" i="6"/>
  <c r="J36" i="6"/>
  <c r="E36" i="6"/>
  <c r="G36" i="6" s="1"/>
  <c r="H36" i="6" s="1"/>
  <c r="J35" i="6"/>
  <c r="H35" i="6"/>
  <c r="E35" i="6"/>
  <c r="G35" i="6" s="1"/>
  <c r="I34" i="6"/>
  <c r="E34" i="6"/>
  <c r="J33" i="6"/>
  <c r="L33" i="6" s="1"/>
  <c r="M33" i="6" s="1"/>
  <c r="E33" i="6"/>
  <c r="G33" i="6" s="1"/>
  <c r="H33" i="6" s="1"/>
  <c r="I32" i="6"/>
  <c r="J31" i="6"/>
  <c r="L31" i="6" s="1"/>
  <c r="M31" i="6" s="1"/>
  <c r="E31" i="6"/>
  <c r="G31" i="6" s="1"/>
  <c r="H31" i="6" s="1"/>
  <c r="J30" i="6"/>
  <c r="L30" i="6" s="1"/>
  <c r="M30" i="6" s="1"/>
  <c r="E30" i="6"/>
  <c r="G30" i="6" s="1"/>
  <c r="H30" i="6" s="1"/>
  <c r="J29" i="6"/>
  <c r="L29" i="6" s="1"/>
  <c r="M29" i="6" s="1"/>
  <c r="N29" i="6" s="1"/>
  <c r="E29" i="6"/>
  <c r="G29" i="6" s="1"/>
  <c r="H29" i="6" s="1"/>
  <c r="J28" i="6"/>
  <c r="L28" i="6" s="1"/>
  <c r="M28" i="6" s="1"/>
  <c r="E28" i="6"/>
  <c r="G28" i="6" s="1"/>
  <c r="H28" i="6" s="1"/>
  <c r="J27" i="6"/>
  <c r="L27" i="6" s="1"/>
  <c r="M27" i="6" s="1"/>
  <c r="E27" i="6"/>
  <c r="G27" i="6" s="1"/>
  <c r="H27" i="6" s="1"/>
  <c r="N27" i="6" s="1"/>
  <c r="M26" i="6"/>
  <c r="J26" i="6"/>
  <c r="L26" i="6" s="1"/>
  <c r="E26" i="6"/>
  <c r="G26" i="6" s="1"/>
  <c r="H26" i="6" s="1"/>
  <c r="J25" i="6"/>
  <c r="L25" i="6" s="1"/>
  <c r="M25" i="6" s="1"/>
  <c r="E25" i="6"/>
  <c r="G25" i="6" s="1"/>
  <c r="H25" i="6" s="1"/>
  <c r="J24" i="6"/>
  <c r="J32" i="6" s="1"/>
  <c r="E24" i="6"/>
  <c r="I22" i="6"/>
  <c r="J21" i="6"/>
  <c r="K21" i="6" s="1"/>
  <c r="M21" i="6" s="1"/>
  <c r="E21" i="6"/>
  <c r="F21" i="6" s="1"/>
  <c r="H21" i="6" s="1"/>
  <c r="J20" i="6"/>
  <c r="K20" i="6" s="1"/>
  <c r="M20" i="6" s="1"/>
  <c r="E20" i="6"/>
  <c r="F20" i="6" s="1"/>
  <c r="H20" i="6" s="1"/>
  <c r="J19" i="6"/>
  <c r="K19" i="6" s="1"/>
  <c r="M19" i="6" s="1"/>
  <c r="E19" i="6"/>
  <c r="F19" i="6" s="1"/>
  <c r="H19" i="6" s="1"/>
  <c r="J17" i="6"/>
  <c r="K17" i="6" s="1"/>
  <c r="M17" i="6" s="1"/>
  <c r="N17" i="6" s="1"/>
  <c r="E17" i="6"/>
  <c r="F17" i="6" s="1"/>
  <c r="H17" i="6" s="1"/>
  <c r="J16" i="6"/>
  <c r="K16" i="6" s="1"/>
  <c r="E16" i="6"/>
  <c r="F16" i="6" s="1"/>
  <c r="H16" i="6" s="1"/>
  <c r="I13" i="6"/>
  <c r="J12" i="6"/>
  <c r="K12" i="6" s="1"/>
  <c r="M12" i="6" s="1"/>
  <c r="E12" i="6"/>
  <c r="F12" i="6" s="1"/>
  <c r="H12" i="6" s="1"/>
  <c r="J11" i="6"/>
  <c r="K11" i="6" s="1"/>
  <c r="M11" i="6" s="1"/>
  <c r="E11" i="6"/>
  <c r="F11" i="6" s="1"/>
  <c r="H11" i="6" s="1"/>
  <c r="J10" i="6"/>
  <c r="K10" i="6" s="1"/>
  <c r="M10" i="6" s="1"/>
  <c r="E10" i="6"/>
  <c r="F10" i="6" s="1"/>
  <c r="H10" i="6" s="1"/>
  <c r="J9" i="6"/>
  <c r="K9" i="6" s="1"/>
  <c r="M9" i="6" s="1"/>
  <c r="E9" i="6"/>
  <c r="F9" i="6" s="1"/>
  <c r="H9" i="6" s="1"/>
  <c r="N9" i="6" s="1"/>
  <c r="J8" i="6"/>
  <c r="K8" i="6" s="1"/>
  <c r="E8" i="6"/>
  <c r="F8" i="6" s="1"/>
  <c r="H8" i="6" s="1"/>
  <c r="H37" i="6" l="1"/>
  <c r="E22" i="6"/>
  <c r="M35" i="6"/>
  <c r="N35" i="6" s="1"/>
  <c r="N37" i="6" s="1"/>
  <c r="L35" i="6"/>
  <c r="N30" i="6"/>
  <c r="L40" i="6"/>
  <c r="N10" i="6"/>
  <c r="I44" i="6"/>
  <c r="N21" i="6"/>
  <c r="G37" i="6"/>
  <c r="J37" i="6"/>
  <c r="J43" i="6"/>
  <c r="M41" i="6"/>
  <c r="N41" i="6" s="1"/>
  <c r="N26" i="6"/>
  <c r="N33" i="6"/>
  <c r="M36" i="6"/>
  <c r="N36" i="6" s="1"/>
  <c r="L36" i="6"/>
  <c r="H13" i="6"/>
  <c r="N12" i="6"/>
  <c r="N20" i="6"/>
  <c r="N19" i="6"/>
  <c r="N31" i="6"/>
  <c r="N11" i="6"/>
  <c r="N25" i="6"/>
  <c r="L39" i="6"/>
  <c r="M39" i="6"/>
  <c r="M16" i="6"/>
  <c r="N16" i="6" s="1"/>
  <c r="K22" i="6"/>
  <c r="M22" i="6" s="1"/>
  <c r="E32" i="6"/>
  <c r="G24" i="6"/>
  <c r="G34" i="6"/>
  <c r="K13" i="6"/>
  <c r="N28" i="6"/>
  <c r="L34" i="6"/>
  <c r="M8" i="6"/>
  <c r="F22" i="6"/>
  <c r="J22" i="6"/>
  <c r="L24" i="6"/>
  <c r="E43" i="6"/>
  <c r="G43" i="6" s="1"/>
  <c r="F13" i="6"/>
  <c r="K44" i="6"/>
  <c r="E13" i="6"/>
  <c r="J13" i="6"/>
  <c r="J34" i="6"/>
  <c r="G39" i="6"/>
  <c r="H39" i="6" s="1"/>
  <c r="L42" i="6"/>
  <c r="H34" i="6"/>
  <c r="M37" i="6" l="1"/>
  <c r="L37" i="6"/>
  <c r="N34" i="6"/>
  <c r="M34" i="6"/>
  <c r="F44" i="6"/>
  <c r="H22" i="6"/>
  <c r="H24" i="6"/>
  <c r="H32" i="6" s="1"/>
  <c r="G32" i="6"/>
  <c r="G44" i="6" s="1"/>
  <c r="N39" i="6"/>
  <c r="H43" i="6"/>
  <c r="M13" i="6"/>
  <c r="N8" i="6"/>
  <c r="N13" i="6" s="1"/>
  <c r="L32" i="6"/>
  <c r="M24" i="6"/>
  <c r="N22" i="6"/>
  <c r="N24" i="6" l="1"/>
  <c r="N32" i="6" s="1"/>
  <c r="M32" i="6"/>
  <c r="H44" i="6"/>
  <c r="J44" i="6" l="1"/>
  <c r="M43" i="6"/>
  <c r="L43" i="6"/>
  <c r="L44" i="6" s="1"/>
  <c r="N43" i="6" l="1"/>
  <c r="N44" i="6" s="1"/>
  <c r="M44" i="6"/>
</calcChain>
</file>

<file path=xl/sharedStrings.xml><?xml version="1.0" encoding="utf-8"?>
<sst xmlns="http://schemas.openxmlformats.org/spreadsheetml/2006/main" count="67" uniqueCount="61">
  <si>
    <t>Итого:</t>
  </si>
  <si>
    <t>Наименование</t>
  </si>
  <si>
    <t>В том числе:</t>
  </si>
  <si>
    <t>Оснащение приютов для безнадзорных животных средствами для отлова и содержания.</t>
  </si>
  <si>
    <t>№ п/п</t>
  </si>
  <si>
    <t>Цена  1 ед.                      (руб)</t>
  </si>
  <si>
    <t>К-во        ед. на 1 бригаду  в год</t>
  </si>
  <si>
    <t>Сумма       (руб)</t>
  </si>
  <si>
    <t>г.Нов-ск                   (6 бригад )</t>
  </si>
  <si>
    <t>г.Нов-ск                            (2 приюта)</t>
  </si>
  <si>
    <t>Всего  сумма средств по г.Новосибирску                          (руб.)</t>
  </si>
  <si>
    <t>К-во        ед.</t>
  </si>
  <si>
    <t>4 Городских округа                      (4 бригады )</t>
  </si>
  <si>
    <t>4 Городских округа                            (4 приюта)</t>
  </si>
  <si>
    <t>Всего требуется средств по городским округам</t>
  </si>
  <si>
    <t>Всего требуется средств по гор.округам и г.Нов-ску</t>
  </si>
  <si>
    <t>1.</t>
  </si>
  <si>
    <t>Средства для отлова</t>
  </si>
  <si>
    <t>Сеть ловчая</t>
  </si>
  <si>
    <t xml:space="preserve">Сачок </t>
  </si>
  <si>
    <t xml:space="preserve">котоловка </t>
  </si>
  <si>
    <t>клетки для собак</t>
  </si>
  <si>
    <t>клетки для кошек</t>
  </si>
  <si>
    <t>2.</t>
  </si>
  <si>
    <t>Спецодежда для ловцов</t>
  </si>
  <si>
    <t xml:space="preserve"> летний вариант</t>
  </si>
  <si>
    <t>Костюм х/б</t>
  </si>
  <si>
    <t>рукавицы</t>
  </si>
  <si>
    <t>зимний вариант</t>
  </si>
  <si>
    <t>куртка х/б на утепл.подкл.</t>
  </si>
  <si>
    <t>брюки х/б на ут. подклад.</t>
  </si>
  <si>
    <t>рукавицы утеплен.</t>
  </si>
  <si>
    <t>3.</t>
  </si>
  <si>
    <t>Инвентарь для сод.приютов</t>
  </si>
  <si>
    <t>Поилки</t>
  </si>
  <si>
    <t>поддоны</t>
  </si>
  <si>
    <t>кормушки</t>
  </si>
  <si>
    <t xml:space="preserve">лопата </t>
  </si>
  <si>
    <t>метла</t>
  </si>
  <si>
    <t>ведро</t>
  </si>
  <si>
    <t>халат х/б</t>
  </si>
  <si>
    <t>шланг для воды</t>
  </si>
  <si>
    <t>ГСМ на 12 автомашин  (8 автом. г.Н-ск и 4 авт. гор. округа) Расчет: 400л в м-ц на 1 авт или 4800л на год на 1 авт.</t>
  </si>
  <si>
    <t>5.</t>
  </si>
  <si>
    <t>холод.камера для трупов (1 шт на приют )</t>
  </si>
  <si>
    <t>холодильник (1 шт . на приют)</t>
  </si>
  <si>
    <t>6.</t>
  </si>
  <si>
    <t xml:space="preserve">Инвентарь и медикаменты для пункта по ветеринарной обработке, кастрации, стерилизации  и эвтаназии </t>
  </si>
  <si>
    <t>Операционный стол с регулируемой высотой и откладывающимися поверхностями  (1 шт на приют)</t>
  </si>
  <si>
    <t>Безтеневая операционная лампа (1 шт. на приют)</t>
  </si>
  <si>
    <t>Столик для инструментов (1 шт. на приют)</t>
  </si>
  <si>
    <t>Набор хирургический (1 на приют) на год</t>
  </si>
  <si>
    <t>Итого по крупному оборудованию и инвентарю:</t>
  </si>
  <si>
    <t>Справочно:</t>
  </si>
  <si>
    <t xml:space="preserve">Сеть ловчая - 1 шт. на приют на год;  Сачок - 2 шт. на приют на год;    Котоловка - 2 шт. на приют на год;   Клетки для собак и кошек по 5 штук на машину на год на каждую особь. </t>
  </si>
  <si>
    <t xml:space="preserve">Летний вариант: Костюм х/б - 2 шт. на 1 чел. на год;     Рукавицы - 2 шт. на 1 чел. на год;  </t>
  </si>
  <si>
    <t xml:space="preserve">Зимний вариант: Куртка х/б на утепл. подкл.- 1 на 1 чел.на 2 года;  брюки х/б на утепл. подкл.- 1 шт. на 1 чел. на 2 года;  рукавицы утеплен. -2 шт. на 1 чел. на 1 год   </t>
  </si>
  <si>
    <t>Инвентарь: Поилки, кормушки, поддоны - по 30  штук каждого вида на 1 приют; лопата, ведро, метла - по 2 шт.каждого вида на приют; шланг для воды - 1 шт. на 1 приют.</t>
  </si>
  <si>
    <t>Халат х/б для рабочих  по обслуживанию и кормокухни (по 2 шт. на каждого работника в год)</t>
  </si>
  <si>
    <t>Приложение №1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</si>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</sst>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3" xfId="0" applyBorder="1"/>
    <xf numFmtId="2" fontId="0" fillId="0" borderId="10" xfId="0" applyNumberFormat="1" applyBorder="1"/>
    <xf numFmtId="0" fontId="0" fillId="0" borderId="13" xfId="0" applyBorder="1"/>
    <xf numFmtId="0" fontId="0" fillId="0" borderId="11" xfId="0" applyBorder="1"/>
    <xf numFmtId="2" fontId="0" fillId="0" borderId="3" xfId="0" applyNumberFormat="1" applyBorder="1"/>
    <xf numFmtId="0" fontId="0" fillId="0" borderId="16" xfId="0" applyBorder="1"/>
    <xf numFmtId="0" fontId="0" fillId="0" borderId="17" xfId="0" applyBorder="1"/>
    <xf numFmtId="0" fontId="3" fillId="0" borderId="0" xfId="0" applyFont="1"/>
    <xf numFmtId="0" fontId="2" fillId="0" borderId="2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2" fillId="0" borderId="4" xfId="0" applyFont="1" applyBorder="1" applyAlignment="1">
      <alignment vertical="top"/>
    </xf>
    <xf numFmtId="0" fontId="0" fillId="0" borderId="4" xfId="0" applyBorder="1"/>
    <xf numFmtId="0" fontId="0" fillId="0" borderId="19" xfId="0" applyBorder="1"/>
    <xf numFmtId="0" fontId="0" fillId="0" borderId="9" xfId="0" applyBorder="1"/>
    <xf numFmtId="0" fontId="0" fillId="0" borderId="10" xfId="0" applyBorder="1"/>
    <xf numFmtId="2" fontId="0" fillId="0" borderId="13" xfId="0" applyNumberFormat="1" applyBorder="1"/>
    <xf numFmtId="0" fontId="2" fillId="0" borderId="1" xfId="0" applyFont="1" applyBorder="1"/>
    <xf numFmtId="0" fontId="2" fillId="0" borderId="8" xfId="0" applyFont="1" applyBorder="1"/>
    <xf numFmtId="2" fontId="2" fillId="0" borderId="1" xfId="0" applyNumberFormat="1" applyFont="1" applyBorder="1"/>
    <xf numFmtId="1" fontId="2" fillId="0" borderId="5" xfId="0" applyNumberFormat="1" applyFont="1" applyBorder="1"/>
    <xf numFmtId="0" fontId="2" fillId="0" borderId="4" xfId="0" applyFont="1" applyBorder="1"/>
    <xf numFmtId="0" fontId="0" fillId="0" borderId="15" xfId="0" applyBorder="1"/>
    <xf numFmtId="0" fontId="0" fillId="0" borderId="12" xfId="0" applyBorder="1"/>
    <xf numFmtId="0" fontId="0" fillId="0" borderId="0" xfId="0" applyAlignment="1">
      <alignment vertical="top"/>
    </xf>
    <xf numFmtId="0" fontId="0" fillId="0" borderId="1" xfId="0" applyBorder="1"/>
    <xf numFmtId="2" fontId="0" fillId="0" borderId="1" xfId="0" applyNumberFormat="1" applyBorder="1"/>
    <xf numFmtId="0" fontId="2" fillId="0" borderId="5" xfId="0" applyFont="1" applyBorder="1"/>
    <xf numFmtId="2" fontId="0" fillId="0" borderId="4" xfId="0" applyNumberFormat="1" applyBorder="1"/>
    <xf numFmtId="0" fontId="2" fillId="0" borderId="18" xfId="0" applyFont="1" applyBorder="1"/>
    <xf numFmtId="0" fontId="2" fillId="0" borderId="26" xfId="0" applyFont="1" applyBorder="1"/>
    <xf numFmtId="2" fontId="2" fillId="0" borderId="26" xfId="0" applyNumberFormat="1" applyFont="1" applyBorder="1"/>
    <xf numFmtId="0" fontId="2" fillId="0" borderId="0" xfId="0" applyFont="1" applyBorder="1"/>
    <xf numFmtId="0" fontId="2" fillId="0" borderId="14" xfId="0" applyFont="1" applyBorder="1"/>
    <xf numFmtId="0" fontId="0" fillId="0" borderId="5" xfId="0" applyBorder="1"/>
    <xf numFmtId="0" fontId="2" fillId="0" borderId="24" xfId="0" applyFont="1" applyBorder="1"/>
    <xf numFmtId="2" fontId="0" fillId="0" borderId="18" xfId="0" applyNumberFormat="1" applyBorder="1"/>
    <xf numFmtId="2" fontId="0" fillId="0" borderId="26" xfId="0" applyNumberFormat="1" applyBorder="1"/>
    <xf numFmtId="0" fontId="0" fillId="0" borderId="14" xfId="0" applyBorder="1"/>
    <xf numFmtId="2" fontId="2" fillId="0" borderId="5" xfId="0" applyNumberFormat="1" applyFont="1" applyBorder="1"/>
    <xf numFmtId="2" fontId="2" fillId="0" borderId="24" xfId="0" applyNumberFormat="1" applyFont="1" applyBorder="1"/>
    <xf numFmtId="0" fontId="2" fillId="2" borderId="16" xfId="0" applyFont="1" applyFill="1" applyBorder="1" applyAlignment="1">
      <alignment wrapText="1"/>
    </xf>
    <xf numFmtId="0" fontId="2" fillId="0" borderId="2" xfId="0" applyFont="1" applyBorder="1"/>
    <xf numFmtId="0" fontId="0" fillId="0" borderId="2" xfId="0" applyBorder="1"/>
    <xf numFmtId="0" fontId="0" fillId="0" borderId="23" xfId="0" applyBorder="1"/>
    <xf numFmtId="0" fontId="2" fillId="0" borderId="1" xfId="0" applyFont="1" applyFill="1" applyBorder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2" fillId="0" borderId="8" xfId="0" applyNumberFormat="1" applyFont="1" applyBorder="1"/>
    <xf numFmtId="0" fontId="0" fillId="0" borderId="8" xfId="0" applyBorder="1"/>
    <xf numFmtId="0" fontId="2" fillId="0" borderId="25" xfId="0" applyFont="1" applyBorder="1"/>
    <xf numFmtId="2" fontId="2" fillId="0" borderId="25" xfId="0" applyNumberFormat="1" applyFont="1" applyBorder="1"/>
    <xf numFmtId="1" fontId="0" fillId="0" borderId="4" xfId="0" applyNumberFormat="1" applyBorder="1"/>
    <xf numFmtId="1" fontId="0" fillId="0" borderId="3" xfId="0" applyNumberFormat="1" applyBorder="1"/>
    <xf numFmtId="1" fontId="0" fillId="0" borderId="13" xfId="0" applyNumberFormat="1" applyBorder="1"/>
    <xf numFmtId="1" fontId="2" fillId="0" borderId="1" xfId="0" applyNumberFormat="1" applyFont="1" applyBorder="1"/>
    <xf numFmtId="0" fontId="0" fillId="0" borderId="26" xfId="0" applyBorder="1"/>
    <xf numFmtId="0" fontId="0" fillId="0" borderId="0" xfId="0" applyBorder="1"/>
    <xf numFmtId="2" fontId="2" fillId="0" borderId="8" xfId="0" applyNumberFormat="1" applyFont="1" applyBorder="1"/>
    <xf numFmtId="0" fontId="2" fillId="0" borderId="8" xfId="0" applyFont="1" applyFill="1" applyBorder="1"/>
    <xf numFmtId="0" fontId="2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/>
    </xf>
    <xf numFmtId="0" fontId="0" fillId="0" borderId="21" xfId="0" applyBorder="1"/>
    <xf numFmtId="2" fontId="0" fillId="0" borderId="20" xfId="0" applyNumberFormat="1" applyBorder="1"/>
    <xf numFmtId="0" fontId="0" fillId="0" borderId="20" xfId="0" applyBorder="1"/>
    <xf numFmtId="2" fontId="0" fillId="0" borderId="22" xfId="0" applyNumberFormat="1" applyBorder="1"/>
    <xf numFmtId="2" fontId="2" fillId="0" borderId="7" xfId="0" applyNumberFormat="1" applyFont="1" applyBorder="1"/>
    <xf numFmtId="2" fontId="2" fillId="0" borderId="22" xfId="0" applyNumberFormat="1" applyFont="1" applyBorder="1"/>
    <xf numFmtId="2" fontId="1" fillId="0" borderId="22" xfId="0" applyNumberFormat="1" applyFont="1" applyBorder="1"/>
    <xf numFmtId="0" fontId="0" fillId="0" borderId="18" xfId="0" applyBorder="1"/>
    <xf numFmtId="0" fontId="0" fillId="0" borderId="6" xfId="0" applyBorder="1"/>
    <xf numFmtId="164" fontId="0" fillId="0" borderId="10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164" fontId="2" fillId="0" borderId="8" xfId="0" applyNumberFormat="1" applyFont="1" applyBorder="1"/>
    <xf numFmtId="2" fontId="2" fillId="0" borderId="11" xfId="0" applyNumberFormat="1" applyFont="1" applyBorder="1"/>
    <xf numFmtId="2" fontId="0" fillId="0" borderId="12" xfId="0" applyNumberFormat="1" applyBorder="1"/>
    <xf numFmtId="2" fontId="0" fillId="0" borderId="0" xfId="0" applyNumberFormat="1" applyBorder="1"/>
    <xf numFmtId="164" fontId="0" fillId="0" borderId="3" xfId="0" applyNumberFormat="1" applyBorder="1"/>
    <xf numFmtId="164" fontId="0" fillId="0" borderId="13" xfId="0" applyNumberFormat="1" applyBorder="1"/>
    <xf numFmtId="164" fontId="0" fillId="0" borderId="4" xfId="0" applyNumberFormat="1" applyBorder="1"/>
    <xf numFmtId="164" fontId="2" fillId="0" borderId="1" xfId="0" applyNumberFormat="1" applyFont="1" applyBorder="1"/>
    <xf numFmtId="164" fontId="2" fillId="0" borderId="13" xfId="0" applyNumberFormat="1" applyFont="1" applyBorder="1"/>
    <xf numFmtId="164" fontId="1" fillId="0" borderId="13" xfId="0" applyNumberFormat="1" applyFont="1" applyBorder="1"/>
    <xf numFmtId="0" fontId="2" fillId="0" borderId="15" xfId="0" applyFont="1" applyBorder="1"/>
    <xf numFmtId="0" fontId="2" fillId="0" borderId="15" xfId="0" applyFont="1" applyBorder="1" applyAlignment="1">
      <alignment wrapText="1"/>
    </xf>
    <xf numFmtId="0" fontId="2" fillId="0" borderId="16" xfId="0" applyFont="1" applyBorder="1"/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2" fillId="0" borderId="14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2" fillId="0" borderId="23" xfId="0" applyFont="1" applyBorder="1"/>
    <xf numFmtId="0" fontId="0" fillId="0" borderId="0" xfId="0" applyAlignment="1"/>
    <xf numFmtId="0" fontId="0" fillId="0" borderId="2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23" xfId="0" applyFont="1" applyBorder="1" applyAlignment="1">
      <alignment vertical="top"/>
    </xf>
    <xf numFmtId="0" fontId="0" fillId="0" borderId="14" xfId="0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/>
    <xf numFmtId="0" fontId="0" fillId="0" borderId="7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B44" workbookViewId="0">
      <selection activeCell="M14" sqref="M14"/>
    </sheetView>
  </sheetViews>
  <sheetFormatPr defaultRowHeight="15" x14ac:dyDescent="0.25"/>
  <cols>
    <col min="2" max="2" width="22.7109375" customWidth="1"/>
    <col min="3" max="3" width="10.28515625" customWidth="1"/>
    <col min="4" max="4" width="9.28515625" customWidth="1"/>
    <col min="5" max="5" width="11.28515625" customWidth="1"/>
    <col min="6" max="7" width="12.5703125" customWidth="1"/>
    <col min="8" max="8" width="12.42578125" customWidth="1"/>
    <col min="9" max="9" width="8.140625" customWidth="1"/>
    <col min="10" max="10" width="11.42578125" customWidth="1"/>
    <col min="11" max="11" width="13.5703125" customWidth="1"/>
    <col min="12" max="12" width="12.85546875" customWidth="1"/>
    <col min="13" max="13" width="13.140625" customWidth="1"/>
    <col min="14" max="14" width="12.140625" customWidth="1"/>
  </cols>
  <sheetData>
    <row r="1" spans="1:15" ht="18.75" x14ac:dyDescent="0.3">
      <c r="B1" s="8" t="s">
        <v>3</v>
      </c>
      <c r="M1" t="s">
        <v>59</v>
      </c>
    </row>
    <row r="2" spans="1:15" ht="18.75" x14ac:dyDescent="0.3">
      <c r="B2" s="8"/>
    </row>
    <row r="3" spans="1:15" ht="15.75" thickBot="1" x14ac:dyDescent="0.3">
      <c r="N3" t="s">
        <v>60</v>
      </c>
    </row>
    <row r="4" spans="1:15" ht="23.25" customHeight="1" thickBot="1" x14ac:dyDescent="0.3">
      <c r="A4" s="105" t="s">
        <v>4</v>
      </c>
      <c r="B4" s="107" t="s">
        <v>1</v>
      </c>
      <c r="C4" s="109" t="s">
        <v>5</v>
      </c>
      <c r="D4" s="111" t="s">
        <v>2</v>
      </c>
      <c r="E4" s="112"/>
      <c r="F4" s="113"/>
      <c r="G4" s="113"/>
      <c r="H4" s="113"/>
      <c r="I4" s="113"/>
      <c r="J4" s="113"/>
      <c r="K4" s="113"/>
      <c r="L4" s="113"/>
      <c r="M4" s="114"/>
      <c r="N4" s="115"/>
    </row>
    <row r="5" spans="1:15" ht="90" customHeight="1" thickBot="1" x14ac:dyDescent="0.3">
      <c r="A5" s="106"/>
      <c r="B5" s="108"/>
      <c r="C5" s="110"/>
      <c r="D5" s="9" t="s">
        <v>6</v>
      </c>
      <c r="E5" s="10" t="s">
        <v>7</v>
      </c>
      <c r="F5" s="52" t="s">
        <v>8</v>
      </c>
      <c r="G5" s="10" t="s">
        <v>9</v>
      </c>
      <c r="H5" s="69" t="s">
        <v>10</v>
      </c>
      <c r="I5" s="51" t="s">
        <v>11</v>
      </c>
      <c r="J5" s="10" t="s">
        <v>7</v>
      </c>
      <c r="K5" s="52" t="s">
        <v>12</v>
      </c>
      <c r="L5" s="10" t="s">
        <v>13</v>
      </c>
      <c r="M5" s="52" t="s">
        <v>14</v>
      </c>
      <c r="N5" s="10" t="s">
        <v>15</v>
      </c>
    </row>
    <row r="6" spans="1:15" ht="22.5" customHeight="1" thickBot="1" x14ac:dyDescent="0.3">
      <c r="A6" s="11">
        <v>1</v>
      </c>
      <c r="B6" s="14">
        <v>2</v>
      </c>
      <c r="C6" s="13">
        <v>3</v>
      </c>
      <c r="D6" s="53">
        <v>4</v>
      </c>
      <c r="E6" s="13">
        <v>5</v>
      </c>
      <c r="F6" s="12">
        <v>6</v>
      </c>
      <c r="G6" s="11">
        <v>7</v>
      </c>
      <c r="H6" s="70">
        <v>8</v>
      </c>
      <c r="I6" s="14">
        <v>9</v>
      </c>
      <c r="J6" s="11">
        <v>10</v>
      </c>
      <c r="K6" s="12">
        <v>11</v>
      </c>
      <c r="L6" s="11">
        <v>12</v>
      </c>
      <c r="M6" s="12">
        <v>13</v>
      </c>
      <c r="N6" s="11">
        <v>14</v>
      </c>
    </row>
    <row r="7" spans="1:15" x14ac:dyDescent="0.25">
      <c r="A7" s="15" t="s">
        <v>16</v>
      </c>
      <c r="B7" s="93" t="s">
        <v>17</v>
      </c>
      <c r="C7" s="16"/>
      <c r="D7" s="54"/>
      <c r="E7" s="61"/>
      <c r="F7" s="27"/>
      <c r="G7" s="16"/>
      <c r="H7" s="71"/>
      <c r="I7" s="17"/>
      <c r="J7" s="78"/>
      <c r="K7" s="18"/>
      <c r="L7" s="78"/>
      <c r="M7" s="18"/>
      <c r="N7" s="78"/>
    </row>
    <row r="8" spans="1:15" x14ac:dyDescent="0.25">
      <c r="A8" s="1"/>
      <c r="B8" s="6" t="s">
        <v>18</v>
      </c>
      <c r="C8" s="5">
        <v>1000</v>
      </c>
      <c r="D8" s="55">
        <v>1</v>
      </c>
      <c r="E8" s="62">
        <f>+D8*C8</f>
        <v>1000</v>
      </c>
      <c r="F8" s="2">
        <f>+E8*6</f>
        <v>6000</v>
      </c>
      <c r="G8" s="5"/>
      <c r="H8" s="72">
        <f>+G8+F8</f>
        <v>6000</v>
      </c>
      <c r="I8" s="55">
        <v>1</v>
      </c>
      <c r="J8" s="62">
        <f>+C8*1</f>
        <v>1000</v>
      </c>
      <c r="K8" s="2">
        <f>+J8*4</f>
        <v>4000</v>
      </c>
      <c r="L8" s="87"/>
      <c r="M8" s="80">
        <f>+K8+L8</f>
        <v>4000</v>
      </c>
      <c r="N8" s="87">
        <f>+M8+H8</f>
        <v>10000</v>
      </c>
    </row>
    <row r="9" spans="1:15" x14ac:dyDescent="0.25">
      <c r="A9" s="1"/>
      <c r="B9" s="6" t="s">
        <v>19</v>
      </c>
      <c r="C9" s="5">
        <v>300</v>
      </c>
      <c r="D9" s="55">
        <v>1</v>
      </c>
      <c r="E9" s="62">
        <f>+C9*1</f>
        <v>300</v>
      </c>
      <c r="F9" s="2">
        <f t="shared" ref="F9:F12" si="0">+E9*6</f>
        <v>1800</v>
      </c>
      <c r="G9" s="5"/>
      <c r="H9" s="72">
        <f t="shared" ref="H9:H12" si="1">+G9+F9</f>
        <v>1800</v>
      </c>
      <c r="I9" s="55">
        <v>1</v>
      </c>
      <c r="J9" s="62">
        <f>+C9*1</f>
        <v>300</v>
      </c>
      <c r="K9" s="2">
        <f t="shared" ref="K9:K12" si="2">+J9*4</f>
        <v>1200</v>
      </c>
      <c r="L9" s="87"/>
      <c r="M9" s="80">
        <f t="shared" ref="M9:M12" si="3">+K9+L9</f>
        <v>1200</v>
      </c>
      <c r="N9" s="87">
        <f t="shared" ref="N9:N12" si="4">+M9+H9</f>
        <v>3000</v>
      </c>
    </row>
    <row r="10" spans="1:15" x14ac:dyDescent="0.25">
      <c r="A10" s="1"/>
      <c r="B10" s="6" t="s">
        <v>20</v>
      </c>
      <c r="C10" s="5">
        <v>650</v>
      </c>
      <c r="D10" s="55">
        <v>1</v>
      </c>
      <c r="E10" s="62">
        <f>+C10*1</f>
        <v>650</v>
      </c>
      <c r="F10" s="2">
        <f t="shared" si="0"/>
        <v>3900</v>
      </c>
      <c r="G10" s="5"/>
      <c r="H10" s="72">
        <f t="shared" si="1"/>
        <v>3900</v>
      </c>
      <c r="I10" s="55">
        <v>1</v>
      </c>
      <c r="J10" s="62">
        <f>+C10*1</f>
        <v>650</v>
      </c>
      <c r="K10" s="2">
        <f t="shared" si="2"/>
        <v>2600</v>
      </c>
      <c r="L10" s="87"/>
      <c r="M10" s="80">
        <f t="shared" si="3"/>
        <v>2600</v>
      </c>
      <c r="N10" s="87">
        <f t="shared" si="4"/>
        <v>6500</v>
      </c>
    </row>
    <row r="11" spans="1:15" x14ac:dyDescent="0.25">
      <c r="A11" s="1"/>
      <c r="B11" s="6" t="s">
        <v>21</v>
      </c>
      <c r="C11" s="5">
        <v>1500</v>
      </c>
      <c r="D11" s="55">
        <v>5</v>
      </c>
      <c r="E11" s="62">
        <f>+C11*5</f>
        <v>7500</v>
      </c>
      <c r="F11" s="2">
        <f t="shared" si="0"/>
        <v>45000</v>
      </c>
      <c r="G11" s="5"/>
      <c r="H11" s="72">
        <f t="shared" si="1"/>
        <v>45000</v>
      </c>
      <c r="I11" s="55">
        <v>5</v>
      </c>
      <c r="J11" s="62">
        <f>+C11*5</f>
        <v>7500</v>
      </c>
      <c r="K11" s="2">
        <f t="shared" si="2"/>
        <v>30000</v>
      </c>
      <c r="L11" s="87"/>
      <c r="M11" s="80">
        <f t="shared" si="3"/>
        <v>30000</v>
      </c>
      <c r="N11" s="87">
        <f t="shared" si="4"/>
        <v>75000</v>
      </c>
    </row>
    <row r="12" spans="1:15" ht="15.75" thickBot="1" x14ac:dyDescent="0.3">
      <c r="A12" s="3"/>
      <c r="B12" s="7" t="s">
        <v>22</v>
      </c>
      <c r="C12" s="20">
        <v>600</v>
      </c>
      <c r="D12" s="56">
        <v>5</v>
      </c>
      <c r="E12" s="63">
        <f>+C12*5</f>
        <v>3000</v>
      </c>
      <c r="F12" s="2">
        <f t="shared" si="0"/>
        <v>18000</v>
      </c>
      <c r="G12" s="20"/>
      <c r="H12" s="72">
        <f t="shared" si="1"/>
        <v>18000</v>
      </c>
      <c r="I12" s="56">
        <v>5</v>
      </c>
      <c r="J12" s="63">
        <f>+C12*5</f>
        <v>3000</v>
      </c>
      <c r="K12" s="2">
        <f t="shared" si="2"/>
        <v>12000</v>
      </c>
      <c r="L12" s="88"/>
      <c r="M12" s="80">
        <f t="shared" si="3"/>
        <v>12000</v>
      </c>
      <c r="N12" s="87">
        <f t="shared" si="4"/>
        <v>30000</v>
      </c>
    </row>
    <row r="13" spans="1:15" ht="15.75" thickBot="1" x14ac:dyDescent="0.3">
      <c r="A13" s="21"/>
      <c r="B13" s="31" t="s">
        <v>0</v>
      </c>
      <c r="C13" s="23"/>
      <c r="D13" s="24"/>
      <c r="E13" s="64">
        <f>SUM(E8:E12)</f>
        <v>12450</v>
      </c>
      <c r="F13" s="57">
        <f>SUM(F8:F12)</f>
        <v>74700</v>
      </c>
      <c r="G13" s="23"/>
      <c r="H13" s="57">
        <f>SUM(H8:H12)</f>
        <v>74700</v>
      </c>
      <c r="I13" s="24">
        <f t="shared" ref="I13:K13" si="5">SUM(I8:I12)</f>
        <v>13</v>
      </c>
      <c r="J13" s="64">
        <f t="shared" si="5"/>
        <v>12450</v>
      </c>
      <c r="K13" s="57">
        <f t="shared" si="5"/>
        <v>49800</v>
      </c>
      <c r="L13" s="64"/>
      <c r="M13" s="57">
        <f t="shared" ref="M13:N13" si="6">SUM(M8:M12)</f>
        <v>49800</v>
      </c>
      <c r="N13" s="64">
        <f t="shared" si="6"/>
        <v>124500</v>
      </c>
    </row>
    <row r="14" spans="1:15" ht="30" x14ac:dyDescent="0.25">
      <c r="A14" s="25" t="s">
        <v>23</v>
      </c>
      <c r="B14" s="94" t="s">
        <v>24</v>
      </c>
      <c r="C14" s="16"/>
      <c r="D14" s="26"/>
      <c r="E14" s="16"/>
      <c r="F14" s="27"/>
      <c r="G14" s="16"/>
      <c r="H14" s="71"/>
      <c r="I14" s="26"/>
      <c r="J14" s="16"/>
      <c r="K14" s="27"/>
      <c r="L14" s="16"/>
      <c r="M14" s="81"/>
      <c r="N14" s="89"/>
      <c r="O14" s="28"/>
    </row>
    <row r="15" spans="1:15" x14ac:dyDescent="0.25">
      <c r="A15" s="1"/>
      <c r="B15" s="95" t="s">
        <v>25</v>
      </c>
      <c r="C15" s="1"/>
      <c r="D15" s="6"/>
      <c r="E15" s="1"/>
      <c r="F15" s="19"/>
      <c r="G15" s="1"/>
      <c r="H15" s="73"/>
      <c r="I15" s="6"/>
      <c r="J15" s="1"/>
      <c r="K15" s="19"/>
      <c r="L15" s="1"/>
      <c r="M15" s="80"/>
      <c r="N15" s="87"/>
    </row>
    <row r="16" spans="1:15" x14ac:dyDescent="0.25">
      <c r="A16" s="1"/>
      <c r="B16" s="6" t="s">
        <v>26</v>
      </c>
      <c r="C16" s="5">
        <v>1100</v>
      </c>
      <c r="D16" s="6">
        <v>4</v>
      </c>
      <c r="E16" s="1">
        <f>+C16*4</f>
        <v>4400</v>
      </c>
      <c r="F16" s="2">
        <f>+E16*6</f>
        <v>26400</v>
      </c>
      <c r="G16" s="1"/>
      <c r="H16" s="72">
        <f t="shared" ref="H16:H36" si="7">+G16+F16</f>
        <v>26400</v>
      </c>
      <c r="I16" s="6">
        <v>4</v>
      </c>
      <c r="J16" s="1">
        <f>+C16*I16</f>
        <v>4400</v>
      </c>
      <c r="K16" s="2">
        <f>+J16*4</f>
        <v>17600</v>
      </c>
      <c r="L16" s="1"/>
      <c r="M16" s="80">
        <f t="shared" ref="M16:M33" si="8">+K16+L16</f>
        <v>17600</v>
      </c>
      <c r="N16" s="87">
        <f t="shared" ref="N16:N36" si="9">+M16+H16</f>
        <v>44000</v>
      </c>
    </row>
    <row r="17" spans="1:14" x14ac:dyDescent="0.25">
      <c r="A17" s="1"/>
      <c r="B17" s="96" t="s">
        <v>27</v>
      </c>
      <c r="C17" s="5">
        <v>100</v>
      </c>
      <c r="D17" s="6">
        <v>4</v>
      </c>
      <c r="E17" s="1">
        <f t="shared" ref="E17:E21" si="10">+C17*4</f>
        <v>400</v>
      </c>
      <c r="F17" s="2">
        <f t="shared" ref="F17:F21" si="11">+E17*6</f>
        <v>2400</v>
      </c>
      <c r="G17" s="1"/>
      <c r="H17" s="72">
        <f t="shared" si="7"/>
        <v>2400</v>
      </c>
      <c r="I17" s="6">
        <v>4</v>
      </c>
      <c r="J17" s="1">
        <f t="shared" ref="J17:J21" si="12">+C17*I17</f>
        <v>400</v>
      </c>
      <c r="K17" s="2">
        <f t="shared" ref="K17:K21" si="13">+J17*4</f>
        <v>1600</v>
      </c>
      <c r="L17" s="1"/>
      <c r="M17" s="80">
        <f t="shared" si="8"/>
        <v>1600</v>
      </c>
      <c r="N17" s="87">
        <f t="shared" si="9"/>
        <v>4000</v>
      </c>
    </row>
    <row r="18" spans="1:14" x14ac:dyDescent="0.25">
      <c r="A18" s="1"/>
      <c r="B18" s="95" t="s">
        <v>28</v>
      </c>
      <c r="C18" s="5"/>
      <c r="D18" s="6"/>
      <c r="E18" s="1"/>
      <c r="F18" s="2"/>
      <c r="G18" s="1"/>
      <c r="H18" s="72"/>
      <c r="I18" s="6"/>
      <c r="J18" s="1"/>
      <c r="K18" s="2"/>
      <c r="L18" s="1"/>
      <c r="M18" s="80"/>
      <c r="N18" s="87"/>
    </row>
    <row r="19" spans="1:14" ht="30" x14ac:dyDescent="0.25">
      <c r="A19" s="1"/>
      <c r="B19" s="96" t="s">
        <v>29</v>
      </c>
      <c r="C19" s="5">
        <v>3000</v>
      </c>
      <c r="D19" s="6">
        <v>2</v>
      </c>
      <c r="E19" s="1">
        <f t="shared" si="10"/>
        <v>12000</v>
      </c>
      <c r="F19" s="2">
        <f t="shared" si="11"/>
        <v>72000</v>
      </c>
      <c r="G19" s="1"/>
      <c r="H19" s="72">
        <f t="shared" si="7"/>
        <v>72000</v>
      </c>
      <c r="I19" s="6">
        <v>2</v>
      </c>
      <c r="J19" s="1">
        <f t="shared" si="12"/>
        <v>6000</v>
      </c>
      <c r="K19" s="2">
        <f t="shared" si="13"/>
        <v>24000</v>
      </c>
      <c r="L19" s="1"/>
      <c r="M19" s="80">
        <f t="shared" si="8"/>
        <v>24000</v>
      </c>
      <c r="N19" s="87">
        <f t="shared" si="9"/>
        <v>96000</v>
      </c>
    </row>
    <row r="20" spans="1:14" ht="30" x14ac:dyDescent="0.25">
      <c r="A20" s="1"/>
      <c r="B20" s="96" t="s">
        <v>30</v>
      </c>
      <c r="C20" s="5">
        <v>650</v>
      </c>
      <c r="D20" s="6">
        <v>2</v>
      </c>
      <c r="E20" s="1">
        <f t="shared" si="10"/>
        <v>2600</v>
      </c>
      <c r="F20" s="2">
        <f t="shared" si="11"/>
        <v>15600</v>
      </c>
      <c r="G20" s="1"/>
      <c r="H20" s="72">
        <f t="shared" si="7"/>
        <v>15600</v>
      </c>
      <c r="I20" s="6">
        <v>2</v>
      </c>
      <c r="J20" s="1">
        <f t="shared" si="12"/>
        <v>1300</v>
      </c>
      <c r="K20" s="2">
        <f t="shared" si="13"/>
        <v>5200</v>
      </c>
      <c r="L20" s="1"/>
      <c r="M20" s="80">
        <f t="shared" si="8"/>
        <v>5200</v>
      </c>
      <c r="N20" s="87">
        <f t="shared" si="9"/>
        <v>20800</v>
      </c>
    </row>
    <row r="21" spans="1:14" ht="15.75" thickBot="1" x14ac:dyDescent="0.3">
      <c r="A21" s="3"/>
      <c r="B21" s="97" t="s">
        <v>31</v>
      </c>
      <c r="C21" s="20">
        <v>100</v>
      </c>
      <c r="D21" s="7">
        <v>4</v>
      </c>
      <c r="E21" s="1">
        <f t="shared" si="10"/>
        <v>400</v>
      </c>
      <c r="F21" s="2">
        <f t="shared" si="11"/>
        <v>2400</v>
      </c>
      <c r="G21" s="3"/>
      <c r="H21" s="74">
        <f t="shared" si="7"/>
        <v>2400</v>
      </c>
      <c r="I21" s="7">
        <v>4</v>
      </c>
      <c r="J21" s="1">
        <f t="shared" si="12"/>
        <v>400</v>
      </c>
      <c r="K21" s="2">
        <f t="shared" si="13"/>
        <v>1600</v>
      </c>
      <c r="L21" s="3"/>
      <c r="M21" s="82">
        <f t="shared" si="8"/>
        <v>1600</v>
      </c>
      <c r="N21" s="88">
        <f t="shared" si="9"/>
        <v>4000</v>
      </c>
    </row>
    <row r="22" spans="1:14" ht="15.75" thickBot="1" x14ac:dyDescent="0.3">
      <c r="A22" s="29"/>
      <c r="B22" s="31" t="s">
        <v>0</v>
      </c>
      <c r="C22" s="30"/>
      <c r="D22" s="31"/>
      <c r="E22" s="21">
        <f>SUM(E16:E21)</f>
        <v>19800</v>
      </c>
      <c r="F22" s="22">
        <f>SUM(F16:F21)</f>
        <v>118800</v>
      </c>
      <c r="G22" s="29"/>
      <c r="H22" s="75">
        <f t="shared" si="7"/>
        <v>118800</v>
      </c>
      <c r="I22" s="31">
        <f>SUM(I16:I21)</f>
        <v>16</v>
      </c>
      <c r="J22" s="21">
        <f>SUM(J16:J21)</f>
        <v>12500</v>
      </c>
      <c r="K22" s="22">
        <f>SUM(K16:K21)</f>
        <v>50000</v>
      </c>
      <c r="L22" s="29"/>
      <c r="M22" s="83">
        <f t="shared" si="8"/>
        <v>50000</v>
      </c>
      <c r="N22" s="90">
        <f t="shared" si="9"/>
        <v>168800</v>
      </c>
    </row>
    <row r="23" spans="1:14" ht="30" x14ac:dyDescent="0.25">
      <c r="A23" s="25" t="s">
        <v>32</v>
      </c>
      <c r="B23" s="94" t="s">
        <v>33</v>
      </c>
      <c r="C23" s="32"/>
      <c r="D23" s="26"/>
      <c r="E23" s="16"/>
      <c r="F23" s="27"/>
      <c r="G23" s="16"/>
      <c r="H23" s="71"/>
      <c r="I23" s="26"/>
      <c r="J23" s="78"/>
      <c r="K23" s="27"/>
      <c r="L23" s="16"/>
      <c r="M23" s="81"/>
      <c r="N23" s="89"/>
    </row>
    <row r="24" spans="1:14" x14ac:dyDescent="0.25">
      <c r="A24" s="1"/>
      <c r="B24" s="6" t="s">
        <v>34</v>
      </c>
      <c r="C24" s="5">
        <v>150</v>
      </c>
      <c r="D24" s="6">
        <v>30</v>
      </c>
      <c r="E24" s="1">
        <f>+C24*D24</f>
        <v>4500</v>
      </c>
      <c r="F24" s="19"/>
      <c r="G24" s="1">
        <f>+E24*2</f>
        <v>9000</v>
      </c>
      <c r="H24" s="72">
        <f t="shared" si="7"/>
        <v>9000</v>
      </c>
      <c r="I24" s="6">
        <v>30</v>
      </c>
      <c r="J24" s="1">
        <f>+I24*C24</f>
        <v>4500</v>
      </c>
      <c r="K24" s="19"/>
      <c r="L24" s="5">
        <f>+J24*4</f>
        <v>18000</v>
      </c>
      <c r="M24" s="80">
        <f t="shared" si="8"/>
        <v>18000</v>
      </c>
      <c r="N24" s="87">
        <f t="shared" si="9"/>
        <v>27000</v>
      </c>
    </row>
    <row r="25" spans="1:14" x14ac:dyDescent="0.25">
      <c r="A25" s="1"/>
      <c r="B25" s="6" t="s">
        <v>35</v>
      </c>
      <c r="C25" s="5">
        <v>200</v>
      </c>
      <c r="D25" s="6">
        <v>30</v>
      </c>
      <c r="E25" s="1">
        <f t="shared" ref="E25:E31" si="14">+C25*D25</f>
        <v>6000</v>
      </c>
      <c r="F25" s="19"/>
      <c r="G25" s="1">
        <f t="shared" ref="G25:G31" si="15">+E25*2</f>
        <v>12000</v>
      </c>
      <c r="H25" s="72">
        <f t="shared" si="7"/>
        <v>12000</v>
      </c>
      <c r="I25" s="6">
        <v>30</v>
      </c>
      <c r="J25" s="1">
        <f t="shared" ref="J25:J31" si="16">+I25*C25</f>
        <v>6000</v>
      </c>
      <c r="K25" s="19"/>
      <c r="L25" s="5">
        <f t="shared" ref="L25:L31" si="17">+J25*4</f>
        <v>24000</v>
      </c>
      <c r="M25" s="80">
        <f t="shared" si="8"/>
        <v>24000</v>
      </c>
      <c r="N25" s="87">
        <f t="shared" si="9"/>
        <v>36000</v>
      </c>
    </row>
    <row r="26" spans="1:14" x14ac:dyDescent="0.25">
      <c r="A26" s="1"/>
      <c r="B26" s="6" t="s">
        <v>36</v>
      </c>
      <c r="C26" s="5">
        <v>200</v>
      </c>
      <c r="D26" s="6">
        <v>30</v>
      </c>
      <c r="E26" s="1">
        <f t="shared" si="14"/>
        <v>6000</v>
      </c>
      <c r="F26" s="19"/>
      <c r="G26" s="1">
        <f t="shared" si="15"/>
        <v>12000</v>
      </c>
      <c r="H26" s="72">
        <f t="shared" si="7"/>
        <v>12000</v>
      </c>
      <c r="I26" s="6">
        <v>30</v>
      </c>
      <c r="J26" s="1">
        <f t="shared" si="16"/>
        <v>6000</v>
      </c>
      <c r="K26" s="19"/>
      <c r="L26" s="5">
        <f t="shared" si="17"/>
        <v>24000</v>
      </c>
      <c r="M26" s="80">
        <f t="shared" si="8"/>
        <v>24000</v>
      </c>
      <c r="N26" s="87">
        <f t="shared" si="9"/>
        <v>36000</v>
      </c>
    </row>
    <row r="27" spans="1:14" x14ac:dyDescent="0.25">
      <c r="A27" s="1"/>
      <c r="B27" s="6" t="s">
        <v>37</v>
      </c>
      <c r="C27" s="5">
        <v>300</v>
      </c>
      <c r="D27" s="6">
        <v>2</v>
      </c>
      <c r="E27" s="1">
        <f t="shared" si="14"/>
        <v>600</v>
      </c>
      <c r="F27" s="19"/>
      <c r="G27" s="1">
        <f t="shared" si="15"/>
        <v>1200</v>
      </c>
      <c r="H27" s="72">
        <f t="shared" si="7"/>
        <v>1200</v>
      </c>
      <c r="I27" s="6">
        <v>2</v>
      </c>
      <c r="J27" s="1">
        <f t="shared" si="16"/>
        <v>600</v>
      </c>
      <c r="K27" s="19"/>
      <c r="L27" s="5">
        <f t="shared" si="17"/>
        <v>2400</v>
      </c>
      <c r="M27" s="80">
        <f t="shared" si="8"/>
        <v>2400</v>
      </c>
      <c r="N27" s="87">
        <f t="shared" si="9"/>
        <v>3600</v>
      </c>
    </row>
    <row r="28" spans="1:14" x14ac:dyDescent="0.25">
      <c r="A28" s="1"/>
      <c r="B28" s="6" t="s">
        <v>38</v>
      </c>
      <c r="C28" s="5">
        <v>400</v>
      </c>
      <c r="D28" s="6">
        <v>2</v>
      </c>
      <c r="E28" s="1">
        <f t="shared" si="14"/>
        <v>800</v>
      </c>
      <c r="F28" s="19"/>
      <c r="G28" s="1">
        <f t="shared" si="15"/>
        <v>1600</v>
      </c>
      <c r="H28" s="72">
        <f t="shared" si="7"/>
        <v>1600</v>
      </c>
      <c r="I28" s="6">
        <v>2</v>
      </c>
      <c r="J28" s="1">
        <f t="shared" si="16"/>
        <v>800</v>
      </c>
      <c r="K28" s="19"/>
      <c r="L28" s="5">
        <f t="shared" si="17"/>
        <v>3200</v>
      </c>
      <c r="M28" s="80">
        <f t="shared" si="8"/>
        <v>3200</v>
      </c>
      <c r="N28" s="87">
        <f t="shared" si="9"/>
        <v>4800</v>
      </c>
    </row>
    <row r="29" spans="1:14" x14ac:dyDescent="0.25">
      <c r="A29" s="1"/>
      <c r="B29" s="6" t="s">
        <v>39</v>
      </c>
      <c r="C29" s="5">
        <v>150</v>
      </c>
      <c r="D29" s="6">
        <v>2</v>
      </c>
      <c r="E29" s="1">
        <f t="shared" si="14"/>
        <v>300</v>
      </c>
      <c r="F29" s="19"/>
      <c r="G29" s="1">
        <f t="shared" si="15"/>
        <v>600</v>
      </c>
      <c r="H29" s="72">
        <f t="shared" si="7"/>
        <v>600</v>
      </c>
      <c r="I29" s="6">
        <v>2</v>
      </c>
      <c r="J29" s="1">
        <f t="shared" si="16"/>
        <v>300</v>
      </c>
      <c r="K29" s="19"/>
      <c r="L29" s="5">
        <f t="shared" si="17"/>
        <v>1200</v>
      </c>
      <c r="M29" s="80">
        <f t="shared" si="8"/>
        <v>1200</v>
      </c>
      <c r="N29" s="87">
        <f t="shared" si="9"/>
        <v>1800</v>
      </c>
    </row>
    <row r="30" spans="1:14" x14ac:dyDescent="0.25">
      <c r="A30" s="1"/>
      <c r="B30" s="6" t="s">
        <v>40</v>
      </c>
      <c r="C30" s="5">
        <v>500</v>
      </c>
      <c r="D30" s="6">
        <v>6</v>
      </c>
      <c r="E30" s="1">
        <f t="shared" si="14"/>
        <v>3000</v>
      </c>
      <c r="F30" s="19"/>
      <c r="G30" s="1">
        <f t="shared" si="15"/>
        <v>6000</v>
      </c>
      <c r="H30" s="72">
        <f t="shared" si="7"/>
        <v>6000</v>
      </c>
      <c r="I30" s="6">
        <v>4</v>
      </c>
      <c r="J30" s="1">
        <f t="shared" si="16"/>
        <v>2000</v>
      </c>
      <c r="K30" s="19"/>
      <c r="L30" s="5">
        <f t="shared" si="17"/>
        <v>8000</v>
      </c>
      <c r="M30" s="80">
        <f t="shared" si="8"/>
        <v>8000</v>
      </c>
      <c r="N30" s="87">
        <f t="shared" si="9"/>
        <v>14000</v>
      </c>
    </row>
    <row r="31" spans="1:14" ht="15.75" thickBot="1" x14ac:dyDescent="0.3">
      <c r="A31" s="3"/>
      <c r="B31" s="7" t="s">
        <v>41</v>
      </c>
      <c r="C31" s="20">
        <v>1000</v>
      </c>
      <c r="D31" s="7">
        <v>1</v>
      </c>
      <c r="E31" s="1">
        <f t="shared" si="14"/>
        <v>1000</v>
      </c>
      <c r="F31" s="4"/>
      <c r="G31" s="1">
        <f t="shared" si="15"/>
        <v>2000</v>
      </c>
      <c r="H31" s="72">
        <f t="shared" si="7"/>
        <v>2000</v>
      </c>
      <c r="I31" s="7">
        <v>1</v>
      </c>
      <c r="J31" s="1">
        <f t="shared" si="16"/>
        <v>1000</v>
      </c>
      <c r="K31" s="4"/>
      <c r="L31" s="5">
        <f t="shared" si="17"/>
        <v>4000</v>
      </c>
      <c r="M31" s="80">
        <f t="shared" si="8"/>
        <v>4000</v>
      </c>
      <c r="N31" s="87">
        <f t="shared" si="9"/>
        <v>6000</v>
      </c>
    </row>
    <row r="32" spans="1:14" ht="15.75" thickBot="1" x14ac:dyDescent="0.3">
      <c r="A32" s="29"/>
      <c r="B32" s="31" t="s">
        <v>0</v>
      </c>
      <c r="C32" s="29"/>
      <c r="D32" s="31"/>
      <c r="E32" s="21">
        <f>SUM(E24:E31)</f>
        <v>22200</v>
      </c>
      <c r="F32" s="58"/>
      <c r="G32" s="21">
        <f>SUM(G24:G31)</f>
        <v>44400</v>
      </c>
      <c r="H32" s="59">
        <f>SUM(H24:H31)</f>
        <v>44400</v>
      </c>
      <c r="I32" s="31">
        <f t="shared" ref="I32:N32" si="18">SUM(I24:I31)</f>
        <v>101</v>
      </c>
      <c r="J32" s="21">
        <f t="shared" si="18"/>
        <v>21200</v>
      </c>
      <c r="K32" s="22"/>
      <c r="L32" s="21">
        <f t="shared" si="18"/>
        <v>84800</v>
      </c>
      <c r="M32" s="22">
        <f t="shared" si="18"/>
        <v>84800</v>
      </c>
      <c r="N32" s="21">
        <f t="shared" si="18"/>
        <v>129200</v>
      </c>
    </row>
    <row r="33" spans="1:14" ht="105.75" thickBot="1" x14ac:dyDescent="0.3">
      <c r="A33" s="34"/>
      <c r="B33" s="98" t="s">
        <v>42</v>
      </c>
      <c r="C33" s="35">
        <v>27.5</v>
      </c>
      <c r="D33" s="37">
        <v>4800</v>
      </c>
      <c r="E33" s="34">
        <f>+C33*D33</f>
        <v>132000</v>
      </c>
      <c r="F33" s="36"/>
      <c r="G33" s="35">
        <f>+E33*8</f>
        <v>1056000</v>
      </c>
      <c r="H33" s="76">
        <f t="shared" si="7"/>
        <v>1056000</v>
      </c>
      <c r="I33" s="37">
        <v>4800</v>
      </c>
      <c r="J33" s="34">
        <f>+I33*C33</f>
        <v>132000</v>
      </c>
      <c r="K33" s="36"/>
      <c r="L33" s="35">
        <f>+J33*4</f>
        <v>528000</v>
      </c>
      <c r="M33" s="84">
        <f t="shared" si="8"/>
        <v>528000</v>
      </c>
      <c r="N33" s="91">
        <f t="shared" si="9"/>
        <v>1584000</v>
      </c>
    </row>
    <row r="34" spans="1:14" ht="15.75" thickBot="1" x14ac:dyDescent="0.3">
      <c r="A34" s="29"/>
      <c r="B34" s="31" t="s">
        <v>0</v>
      </c>
      <c r="C34" s="38"/>
      <c r="D34" s="38"/>
      <c r="E34" s="21">
        <f>SUM(E33:E33)</f>
        <v>132000</v>
      </c>
      <c r="F34" s="22"/>
      <c r="G34" s="21">
        <f>SUM(G33:G33)</f>
        <v>1056000</v>
      </c>
      <c r="H34" s="59">
        <f>SUM(H33:H33)</f>
        <v>1056000</v>
      </c>
      <c r="I34" s="39">
        <f>SUM(I33:I33)</f>
        <v>4800</v>
      </c>
      <c r="J34" s="21">
        <f>SUM(J33:J33)</f>
        <v>132000</v>
      </c>
      <c r="K34" s="22"/>
      <c r="L34" s="21">
        <f>SUM(L33:L33)</f>
        <v>528000</v>
      </c>
      <c r="M34" s="22">
        <f>SUM(M33:M33)</f>
        <v>528000</v>
      </c>
      <c r="N34" s="21">
        <f>SUM(N33:N33)</f>
        <v>1584000</v>
      </c>
    </row>
    <row r="35" spans="1:14" ht="30" x14ac:dyDescent="0.25">
      <c r="A35" s="33" t="s">
        <v>43</v>
      </c>
      <c r="B35" s="99" t="s">
        <v>44</v>
      </c>
      <c r="C35" s="40">
        <v>119000</v>
      </c>
      <c r="D35" s="26">
        <v>1</v>
      </c>
      <c r="E35" s="16">
        <f>+C35*D35</f>
        <v>119000</v>
      </c>
      <c r="F35" s="27"/>
      <c r="G35" s="32">
        <f>+E35*2</f>
        <v>238000</v>
      </c>
      <c r="H35" s="77">
        <f t="shared" si="7"/>
        <v>238000</v>
      </c>
      <c r="I35" s="26">
        <v>1</v>
      </c>
      <c r="J35" s="16">
        <f>+I35*C35</f>
        <v>119000</v>
      </c>
      <c r="K35" s="27"/>
      <c r="L35" s="5">
        <f t="shared" ref="L35:L36" si="19">+J35*4</f>
        <v>476000</v>
      </c>
      <c r="M35" s="85">
        <f>+J35*4</f>
        <v>476000</v>
      </c>
      <c r="N35" s="91">
        <f t="shared" si="9"/>
        <v>714000</v>
      </c>
    </row>
    <row r="36" spans="1:14" ht="30.75" thickBot="1" x14ac:dyDescent="0.3">
      <c r="A36" s="34"/>
      <c r="B36" s="100" t="s">
        <v>45</v>
      </c>
      <c r="C36" s="41">
        <v>10000</v>
      </c>
      <c r="D36" s="42">
        <v>1</v>
      </c>
      <c r="E36" s="65">
        <f>+C36*D36</f>
        <v>10000</v>
      </c>
      <c r="F36" s="66"/>
      <c r="G36" s="41">
        <f>+E36*2</f>
        <v>20000</v>
      </c>
      <c r="H36" s="77">
        <f t="shared" si="7"/>
        <v>20000</v>
      </c>
      <c r="I36" s="42">
        <v>1</v>
      </c>
      <c r="J36" s="65">
        <f>+I36*C36</f>
        <v>10000</v>
      </c>
      <c r="K36" s="66"/>
      <c r="L36" s="5">
        <f t="shared" si="19"/>
        <v>40000</v>
      </c>
      <c r="M36" s="86">
        <f>+J36*4</f>
        <v>40000</v>
      </c>
      <c r="N36" s="91">
        <f t="shared" si="9"/>
        <v>60000</v>
      </c>
    </row>
    <row r="37" spans="1:14" ht="15.75" thickBot="1" x14ac:dyDescent="0.3">
      <c r="A37" s="21"/>
      <c r="B37" s="31" t="s">
        <v>0</v>
      </c>
      <c r="C37" s="43"/>
      <c r="D37" s="43"/>
      <c r="E37" s="23">
        <f>SUM(E35:E36)</f>
        <v>129000</v>
      </c>
      <c r="F37" s="67"/>
      <c r="G37" s="23">
        <f t="shared" ref="G37:N37" si="20">SUM(G35:G36)</f>
        <v>258000</v>
      </c>
      <c r="H37" s="60">
        <f t="shared" si="20"/>
        <v>258000</v>
      </c>
      <c r="I37" s="44">
        <f t="shared" si="20"/>
        <v>2</v>
      </c>
      <c r="J37" s="23">
        <f t="shared" si="20"/>
        <v>129000</v>
      </c>
      <c r="K37" s="67"/>
      <c r="L37" s="23">
        <f t="shared" si="20"/>
        <v>516000</v>
      </c>
      <c r="M37" s="67">
        <f t="shared" si="20"/>
        <v>516000</v>
      </c>
      <c r="N37" s="23">
        <f t="shared" si="20"/>
        <v>774000</v>
      </c>
    </row>
    <row r="38" spans="1:14" ht="120" x14ac:dyDescent="0.25">
      <c r="A38" s="25" t="s">
        <v>46</v>
      </c>
      <c r="B38" s="45" t="s">
        <v>47</v>
      </c>
      <c r="C38" s="16"/>
      <c r="D38" s="26"/>
      <c r="E38" s="16"/>
      <c r="F38" s="27"/>
      <c r="G38" s="16"/>
      <c r="H38" s="71"/>
      <c r="I38" s="26"/>
      <c r="J38" s="16"/>
      <c r="K38" s="27"/>
      <c r="L38" s="16"/>
      <c r="M38" s="81"/>
      <c r="N38" s="89"/>
    </row>
    <row r="39" spans="1:14" ht="75" x14ac:dyDescent="0.25">
      <c r="A39" s="25"/>
      <c r="B39" s="101" t="s">
        <v>48</v>
      </c>
      <c r="C39" s="32">
        <v>28000</v>
      </c>
      <c r="D39" s="26">
        <v>1</v>
      </c>
      <c r="E39" s="1">
        <f t="shared" ref="E39:E42" si="21">+C39*D39</f>
        <v>28000</v>
      </c>
      <c r="F39" s="27"/>
      <c r="G39" s="16">
        <f>+E39*2</f>
        <v>56000</v>
      </c>
      <c r="H39" s="77">
        <f t="shared" ref="H39:H43" si="22">+G39+F39</f>
        <v>56000</v>
      </c>
      <c r="I39" s="26">
        <v>1</v>
      </c>
      <c r="J39" s="16">
        <f>+I39*C39</f>
        <v>28000</v>
      </c>
      <c r="K39" s="27"/>
      <c r="L39" s="16">
        <f>+J39*4</f>
        <v>112000</v>
      </c>
      <c r="M39" s="85">
        <f t="shared" ref="M39:M43" si="23">+J39*4</f>
        <v>112000</v>
      </c>
      <c r="N39" s="92">
        <f t="shared" ref="N39:N43" si="24">+M39+H39</f>
        <v>168000</v>
      </c>
    </row>
    <row r="40" spans="1:14" ht="45" x14ac:dyDescent="0.25">
      <c r="A40" s="25"/>
      <c r="B40" s="101" t="s">
        <v>49</v>
      </c>
      <c r="C40" s="32">
        <v>25000</v>
      </c>
      <c r="D40" s="26">
        <v>1</v>
      </c>
      <c r="E40" s="1">
        <f t="shared" si="21"/>
        <v>25000</v>
      </c>
      <c r="F40" s="27"/>
      <c r="G40" s="16">
        <f t="shared" ref="G40:G43" si="25">+E40*2</f>
        <v>50000</v>
      </c>
      <c r="H40" s="77">
        <f t="shared" si="22"/>
        <v>50000</v>
      </c>
      <c r="I40" s="26">
        <v>1</v>
      </c>
      <c r="J40" s="16">
        <f t="shared" ref="J40:J42" si="26">+I40*C40</f>
        <v>25000</v>
      </c>
      <c r="K40" s="27"/>
      <c r="L40" s="16">
        <f t="shared" ref="L40:L42" si="27">+J40*4</f>
        <v>100000</v>
      </c>
      <c r="M40" s="85">
        <f t="shared" si="23"/>
        <v>100000</v>
      </c>
      <c r="N40" s="92">
        <f t="shared" si="24"/>
        <v>150000</v>
      </c>
    </row>
    <row r="41" spans="1:14" ht="45" x14ac:dyDescent="0.25">
      <c r="A41" s="25"/>
      <c r="B41" s="101" t="s">
        <v>50</v>
      </c>
      <c r="C41" s="32">
        <v>3000</v>
      </c>
      <c r="D41" s="26">
        <v>1</v>
      </c>
      <c r="E41" s="1">
        <f t="shared" si="21"/>
        <v>3000</v>
      </c>
      <c r="F41" s="27"/>
      <c r="G41" s="16">
        <f t="shared" si="25"/>
        <v>6000</v>
      </c>
      <c r="H41" s="77">
        <f t="shared" si="22"/>
        <v>6000</v>
      </c>
      <c r="I41" s="26">
        <v>1</v>
      </c>
      <c r="J41" s="16">
        <f t="shared" si="26"/>
        <v>3000</v>
      </c>
      <c r="K41" s="27"/>
      <c r="L41" s="16">
        <f t="shared" si="27"/>
        <v>12000</v>
      </c>
      <c r="M41" s="85">
        <f t="shared" si="23"/>
        <v>12000</v>
      </c>
      <c r="N41" s="92">
        <f t="shared" si="24"/>
        <v>18000</v>
      </c>
    </row>
    <row r="42" spans="1:14" ht="30.75" thickBot="1" x14ac:dyDescent="0.3">
      <c r="A42" s="34"/>
      <c r="B42" s="102" t="s">
        <v>51</v>
      </c>
      <c r="C42" s="41">
        <v>12000</v>
      </c>
      <c r="D42" s="42">
        <v>1</v>
      </c>
      <c r="E42" s="3">
        <f t="shared" si="21"/>
        <v>12000</v>
      </c>
      <c r="F42" s="66"/>
      <c r="G42" s="65">
        <f t="shared" si="25"/>
        <v>24000</v>
      </c>
      <c r="H42" s="77">
        <f t="shared" si="22"/>
        <v>24000</v>
      </c>
      <c r="I42" s="42">
        <v>1</v>
      </c>
      <c r="J42" s="79">
        <f t="shared" si="26"/>
        <v>12000</v>
      </c>
      <c r="K42" s="66"/>
      <c r="L42" s="16">
        <f t="shared" si="27"/>
        <v>48000</v>
      </c>
      <c r="M42" s="86">
        <f t="shared" si="23"/>
        <v>48000</v>
      </c>
      <c r="N42" s="92">
        <f t="shared" si="24"/>
        <v>72000</v>
      </c>
    </row>
    <row r="43" spans="1:14" ht="15.75" thickBot="1" x14ac:dyDescent="0.3">
      <c r="A43" s="46"/>
      <c r="B43" s="103" t="s">
        <v>0</v>
      </c>
      <c r="C43" s="47"/>
      <c r="D43" s="48"/>
      <c r="E43" s="49">
        <f>SUM(E39:E42)</f>
        <v>68000</v>
      </c>
      <c r="F43" s="68">
        <f>SUM(F39:F42)</f>
        <v>0</v>
      </c>
      <c r="G43" s="21">
        <f t="shared" si="25"/>
        <v>136000</v>
      </c>
      <c r="H43" s="75">
        <f t="shared" si="22"/>
        <v>136000</v>
      </c>
      <c r="I43" s="38"/>
      <c r="J43" s="49">
        <f>SUM(J39:J42)</f>
        <v>68000</v>
      </c>
      <c r="K43" s="22"/>
      <c r="L43" s="21">
        <f t="shared" ref="L43" si="28">+J43*2</f>
        <v>136000</v>
      </c>
      <c r="M43" s="67">
        <f t="shared" si="23"/>
        <v>272000</v>
      </c>
      <c r="N43" s="90">
        <f t="shared" si="24"/>
        <v>408000</v>
      </c>
    </row>
    <row r="44" spans="1:14" ht="45.75" thickBot="1" x14ac:dyDescent="0.3">
      <c r="A44" s="21"/>
      <c r="B44" s="50" t="s">
        <v>52</v>
      </c>
      <c r="C44" s="29"/>
      <c r="D44" s="38"/>
      <c r="E44" s="29"/>
      <c r="F44" s="67">
        <f t="shared" ref="F44:N44" si="29">+F43+F37+F34+F32+F22+F13</f>
        <v>193500</v>
      </c>
      <c r="G44" s="23">
        <f t="shared" si="29"/>
        <v>1494400</v>
      </c>
      <c r="H44" s="60">
        <f t="shared" si="29"/>
        <v>1687900</v>
      </c>
      <c r="I44" s="44">
        <f t="shared" si="29"/>
        <v>4932</v>
      </c>
      <c r="J44" s="23">
        <f t="shared" si="29"/>
        <v>375150</v>
      </c>
      <c r="K44" s="67">
        <f t="shared" si="29"/>
        <v>99800</v>
      </c>
      <c r="L44" s="23">
        <f t="shared" si="29"/>
        <v>1264800</v>
      </c>
      <c r="M44" s="67">
        <f t="shared" si="29"/>
        <v>1500600</v>
      </c>
      <c r="N44" s="23">
        <f t="shared" si="29"/>
        <v>3188500</v>
      </c>
    </row>
    <row r="45" spans="1:14" x14ac:dyDescent="0.25">
      <c r="A45" t="s">
        <v>53</v>
      </c>
    </row>
    <row r="46" spans="1:14" x14ac:dyDescent="0.25">
      <c r="A46" t="s">
        <v>54</v>
      </c>
    </row>
    <row r="47" spans="1:14" x14ac:dyDescent="0.25">
      <c r="A47" t="s">
        <v>55</v>
      </c>
    </row>
    <row r="48" spans="1:14" x14ac:dyDescent="0.25">
      <c r="A48" s="104" t="s">
        <v>56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</row>
    <row r="49" spans="1:13" x14ac:dyDescent="0.25">
      <c r="A49" s="104" t="s">
        <v>57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3" x14ac:dyDescent="0.25">
      <c r="A50" t="s">
        <v>58</v>
      </c>
    </row>
  </sheetData>
  <mergeCells count="6">
    <mergeCell ref="A49:M49"/>
    <mergeCell ref="A4:A5"/>
    <mergeCell ref="B4:B5"/>
    <mergeCell ref="C4:C5"/>
    <mergeCell ref="D4:N4"/>
    <mergeCell ref="A48:N48"/>
  </mergeCells>
  <pageMargins left="0.70866141732283472" right="0.70866141732283472" top="1.1417322834645669" bottom="0.98425196850393704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оснащение</vt:lpstr>
      <vt:lpstr>оснащение!Заголовки_для_печати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2013-02-14T08:13:55Z</dcterms:modified>
</cp:coreProperties>
</file>